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75" windowWidth="19320" windowHeight="8940" tabRatio="697"/>
  </bookViews>
  <sheets>
    <sheet name="FY 2019 Board Approved Budget" sheetId="31" r:id="rId1"/>
  </sheets>
  <definedNames>
    <definedName name="_xlnm.Print_Area" localSheetId="0">'FY 2019 Board Approved Budget'!$A$1:$O$41</definedName>
    <definedName name="_xlnm.Print_Titles" localSheetId="0">'FY 2019 Board Approved Budget'!$A:$D,'FY 2019 Board Approved Budget'!$1:$2</definedName>
  </definedNames>
  <calcPr calcId="125725" fullCalcOnLoad="1"/>
</workbook>
</file>

<file path=xl/calcChain.xml><?xml version="1.0" encoding="utf-8"?>
<calcChain xmlns="http://schemas.openxmlformats.org/spreadsheetml/2006/main">
  <c r="I37" i="31"/>
  <c r="E37"/>
  <c r="Q36"/>
  <c r="Q35"/>
  <c r="Q37"/>
  <c r="I33"/>
  <c r="E33"/>
  <c r="Q32"/>
  <c r="Q31"/>
  <c r="Q30"/>
  <c r="Q29"/>
  <c r="Q33" s="1"/>
  <c r="Q27"/>
  <c r="M27"/>
  <c r="M38" s="1"/>
  <c r="M39" s="1"/>
  <c r="I27"/>
  <c r="G27"/>
  <c r="G38" s="1"/>
  <c r="G39" s="1"/>
  <c r="E27"/>
  <c r="Q25"/>
  <c r="Q24"/>
  <c r="Q23"/>
  <c r="Q22"/>
  <c r="Q21"/>
  <c r="I18"/>
  <c r="I38" s="1"/>
  <c r="I39" s="1"/>
  <c r="E18"/>
  <c r="E38" s="1"/>
  <c r="E39" s="1"/>
  <c r="Q17"/>
  <c r="Q16"/>
  <c r="Q14"/>
  <c r="Q13"/>
  <c r="Q12"/>
  <c r="Q18" s="1"/>
  <c r="Q38" s="1"/>
  <c r="M9"/>
  <c r="I9"/>
  <c r="G9"/>
  <c r="E9"/>
  <c r="Q8"/>
  <c r="Q6"/>
  <c r="Q5"/>
  <c r="Q4"/>
  <c r="Q9"/>
</calcChain>
</file>

<file path=xl/comments1.xml><?xml version="1.0" encoding="utf-8"?>
<comments xmlns="http://schemas.openxmlformats.org/spreadsheetml/2006/main">
  <authors>
    <author>L. Landon</author>
    <author>ronig</author>
    <author>L. Landon 2nd Set</author>
  </authors>
  <commentList>
    <comment ref="I4" authorId="0">
      <text>
        <r>
          <rPr>
            <b/>
            <sz val="8"/>
            <color indexed="12"/>
            <rFont val="Tahoma"/>
            <family val="2"/>
          </rPr>
          <t>6 slips @ $110/mo. Per slip (1 slip @6 months</t>
        </r>
      </text>
    </comment>
    <comment ref="I5" authorId="0">
      <text>
        <r>
          <rPr>
            <b/>
            <sz val="8"/>
            <color indexed="12"/>
            <rFont val="Tahoma"/>
            <family val="2"/>
          </rPr>
          <t>27 lots @ $</t>
        </r>
        <r>
          <rPr>
            <b/>
            <u/>
            <sz val="8"/>
            <color indexed="12"/>
            <rFont val="Tahoma"/>
            <family val="2"/>
          </rPr>
          <t>80</t>
        </r>
        <r>
          <rPr>
            <b/>
            <sz val="8"/>
            <color indexed="12"/>
            <rFont val="Tahoma"/>
            <family val="2"/>
          </rPr>
          <t>/mo. per lot</t>
        </r>
      </text>
    </comment>
    <comment ref="M8" authorId="0">
      <text>
        <r>
          <rPr>
            <b/>
            <sz val="8"/>
            <color indexed="12"/>
            <rFont val="Tahoma"/>
            <family val="2"/>
          </rPr>
          <t xml:space="preserve">$12,500  contribution to Reserves for 2019
</t>
        </r>
      </text>
    </comment>
    <comment ref="I20" authorId="0">
      <text>
        <r>
          <rPr>
            <b/>
            <sz val="8"/>
            <color indexed="12"/>
            <rFont val="Tahoma"/>
            <family val="2"/>
          </rPr>
          <t>repairs 
as needed</t>
        </r>
      </text>
    </comment>
    <comment ref="M20" authorId="1">
      <text>
        <r>
          <rPr>
            <b/>
            <sz val="8"/>
            <color indexed="39"/>
            <rFont val="Tahoma"/>
            <family val="2"/>
          </rPr>
          <t>New gate arms and actuators both sides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>
      <text>
        <r>
          <rPr>
            <b/>
            <sz val="8"/>
            <color indexed="12"/>
            <rFont val="Tahoma"/>
            <family val="2"/>
          </rPr>
          <t xml:space="preserve">$2,500 milfoil control
$1,000 repairs as needed
</t>
        </r>
      </text>
    </comment>
    <comment ref="I23" authorId="0">
      <text>
        <r>
          <rPr>
            <b/>
            <sz val="8"/>
            <color indexed="12"/>
            <rFont val="Tahoma"/>
            <family val="2"/>
          </rPr>
          <t xml:space="preserve">$4,743 common
              landscape
</t>
        </r>
      </text>
    </comment>
    <comment ref="M23" authorId="1">
      <text>
        <r>
          <rPr>
            <b/>
            <sz val="8"/>
            <color indexed="39"/>
            <rFont val="Tahoma"/>
            <family val="2"/>
          </rPr>
          <t xml:space="preserve">$8,500 brick wall repair SE wall $2,500 Paint/repair wood fence
</t>
        </r>
      </text>
    </comment>
    <comment ref="I24" authorId="0">
      <text>
        <r>
          <rPr>
            <b/>
            <sz val="8"/>
            <color indexed="12"/>
            <rFont val="Tahoma"/>
            <family val="2"/>
          </rPr>
          <t>$1,000 street sweeping
$2,000 projects as needed</t>
        </r>
      </text>
    </comment>
    <comment ref="M24" authorId="1">
      <text>
        <r>
          <rPr>
            <b/>
            <sz val="8"/>
            <color indexed="39"/>
            <rFont val="Tahoma"/>
            <family val="2"/>
          </rPr>
          <t xml:space="preserve">Storm drain cleaning
</t>
        </r>
      </text>
    </comment>
    <comment ref="M25" authorId="1">
      <text>
        <r>
          <rPr>
            <b/>
            <sz val="8"/>
            <color indexed="39"/>
            <rFont val="Tahoma"/>
            <family val="2"/>
          </rPr>
          <t xml:space="preserve">replace all lenses to street lights in circle
</t>
        </r>
      </text>
    </comment>
    <comment ref="M39" authorId="2">
      <text>
        <r>
          <rPr>
            <b/>
            <sz val="8"/>
            <color indexed="12"/>
            <rFont val="Tahoma"/>
            <family val="2"/>
          </rPr>
          <t>Reserve Study recommends year-end balance of $16,492.00</t>
        </r>
      </text>
    </comment>
  </commentList>
</comments>
</file>

<file path=xl/sharedStrings.xml><?xml version="1.0" encoding="utf-8"?>
<sst xmlns="http://schemas.openxmlformats.org/spreadsheetml/2006/main" count="49" uniqueCount="45">
  <si>
    <t>Dock Assessments</t>
  </si>
  <si>
    <t>General Assessments</t>
  </si>
  <si>
    <t>Interest</t>
  </si>
  <si>
    <t>Total Income</t>
  </si>
  <si>
    <t>Expense</t>
  </si>
  <si>
    <t>General Administrative Expense</t>
  </si>
  <si>
    <t>Bank Fees &amp; Charges</t>
  </si>
  <si>
    <t>Business Supplies &amp; Services</t>
  </si>
  <si>
    <t>Total General Administrative Expense</t>
  </si>
  <si>
    <t>Repair/Maint/Improvements</t>
  </si>
  <si>
    <t>Access Gate</t>
  </si>
  <si>
    <t>Backflow Testing</t>
  </si>
  <si>
    <t>Grounds, Landscape</t>
  </si>
  <si>
    <t>Roads, Sidewalks, Storm Drains</t>
  </si>
  <si>
    <t>Street Lighting, Electrical</t>
  </si>
  <si>
    <t>Total Repair/Maint/Improvements</t>
  </si>
  <si>
    <t>Taxes/Licenses/Insurance</t>
  </si>
  <si>
    <t>Corp Renewal Fee</t>
  </si>
  <si>
    <t>Federal Income Tax</t>
  </si>
  <si>
    <t>Insurance</t>
  </si>
  <si>
    <t>Real Estate Taxes</t>
  </si>
  <si>
    <t>Total Taxes/Licenses/Insurance</t>
  </si>
  <si>
    <t>Utilities</t>
  </si>
  <si>
    <t>Electricity</t>
  </si>
  <si>
    <t>Telephone</t>
  </si>
  <si>
    <t>Total Utilities</t>
  </si>
  <si>
    <t>Total Expense</t>
  </si>
  <si>
    <t>Post Office Box Rental</t>
  </si>
  <si>
    <t>Professional Services</t>
  </si>
  <si>
    <t>Dock</t>
  </si>
  <si>
    <t>Community Events</t>
  </si>
  <si>
    <t>Variance</t>
  </si>
  <si>
    <t>Contribution to Reserves</t>
  </si>
  <si>
    <t>Begin Balance</t>
  </si>
  <si>
    <t>Ending Balance</t>
  </si>
  <si>
    <t xml:space="preserve"> </t>
  </si>
  <si>
    <r>
      <t xml:space="preserve">Income </t>
    </r>
    <r>
      <rPr>
        <b/>
        <sz val="7"/>
        <color indexed="8"/>
        <rFont val="Arial"/>
        <family val="2"/>
      </rPr>
      <t>(Reserve Beginning Balance)</t>
    </r>
  </si>
  <si>
    <t>Community Website</t>
  </si>
  <si>
    <t>Net Income/Reserve Ending Balance</t>
  </si>
  <si>
    <t>Other items collected</t>
  </si>
  <si>
    <t>Reserve Studies/Legal Fees</t>
  </si>
  <si>
    <t>Operating Budget
2019</t>
  </si>
  <si>
    <t>Reserves
Replacements &amp; Major Repairs              Budget 2019</t>
  </si>
  <si>
    <t>Actual
Operating
thru 2018</t>
  </si>
  <si>
    <t>Actual
Reserves
thru 2018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</si>
</sst>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1">
    <font>
      <sz val="10"/>
      <name val="Arial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sz val="7"/>
      <color indexed="8"/>
      <name val="Arial"/>
      <family val="2"/>
    </font>
    <font>
      <sz val="9"/>
      <color indexed="81"/>
      <name val="Tahoma"/>
      <family val="2"/>
    </font>
    <font>
      <b/>
      <sz val="8"/>
      <color indexed="3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5" fillId="0" borderId="0" xfId="1"/>
    <xf numFmtId="49" fontId="5" fillId="0" borderId="0" xfId="1" applyNumberFormat="1"/>
    <xf numFmtId="49" fontId="4" fillId="0" borderId="0" xfId="1" applyNumberFormat="1" applyFont="1"/>
    <xf numFmtId="49" fontId="1" fillId="0" borderId="0" xfId="1" applyNumberFormat="1" applyFont="1"/>
    <xf numFmtId="49" fontId="2" fillId="0" borderId="0" xfId="1" applyNumberFormat="1" applyFont="1"/>
    <xf numFmtId="164" fontId="3" fillId="0" borderId="1" xfId="1" applyNumberFormat="1" applyFont="1" applyBorder="1"/>
    <xf numFmtId="164" fontId="3" fillId="0" borderId="0" xfId="1" applyNumberFormat="1" applyFont="1" applyBorder="1"/>
    <xf numFmtId="0" fontId="1" fillId="0" borderId="0" xfId="1" applyFont="1"/>
    <xf numFmtId="164" fontId="1" fillId="0" borderId="2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49" fontId="3" fillId="0" borderId="0" xfId="1" applyNumberFormat="1" applyFont="1"/>
    <xf numFmtId="164" fontId="3" fillId="0" borderId="4" xfId="1" applyNumberFormat="1" applyFont="1" applyBorder="1"/>
    <xf numFmtId="164" fontId="1" fillId="0" borderId="4" xfId="1" applyNumberFormat="1" applyFont="1" applyBorder="1"/>
    <xf numFmtId="164" fontId="3" fillId="0" borderId="5" xfId="1" applyNumberFormat="1" applyFont="1" applyBorder="1"/>
    <xf numFmtId="164" fontId="1" fillId="2" borderId="0" xfId="1" applyNumberFormat="1" applyFont="1" applyFill="1"/>
    <xf numFmtId="164" fontId="3" fillId="0" borderId="6" xfId="1" applyNumberFormat="1" applyFont="1" applyBorder="1"/>
    <xf numFmtId="164" fontId="1" fillId="0" borderId="6" xfId="1" applyNumberFormat="1" applyFont="1" applyBorder="1"/>
    <xf numFmtId="164" fontId="3" fillId="0" borderId="0" xfId="1" applyNumberFormat="1" applyFont="1"/>
    <xf numFmtId="164" fontId="1" fillId="0" borderId="0" xfId="1" applyNumberFormat="1" applyFont="1"/>
    <xf numFmtId="164" fontId="3" fillId="0" borderId="7" xfId="1" applyNumberFormat="1" applyFont="1" applyBorder="1"/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49" fontId="1" fillId="0" borderId="8" xfId="1" applyNumberFormat="1" applyFont="1" applyBorder="1" applyAlignment="1">
      <alignment horizontal="center" wrapText="1"/>
    </xf>
    <xf numFmtId="0" fontId="2" fillId="0" borderId="0" xfId="1" applyFont="1"/>
    <xf numFmtId="49" fontId="1" fillId="0" borderId="0" xfId="1" applyNumberFormat="1" applyFont="1" applyBorder="1" applyAlignment="1">
      <alignment horizontal="center" wrapText="1"/>
    </xf>
    <xf numFmtId="49" fontId="1" fillId="0" borderId="4" xfId="1" applyNumberFormat="1" applyFont="1" applyBorder="1" applyAlignment="1">
      <alignment horizontal="center" wrapText="1"/>
    </xf>
    <xf numFmtId="49" fontId="1" fillId="0" borderId="0" xfId="1" applyNumberFormat="1" applyFont="1" applyAlignment="1">
      <alignment horizontal="center"/>
    </xf>
    <xf numFmtId="49" fontId="5" fillId="0" borderId="0" xfId="1" applyNumberFormat="1" applyBorder="1" applyAlignment="1">
      <alignment horizontal="centerContinuous"/>
    </xf>
    <xf numFmtId="49" fontId="5" fillId="0" borderId="9" xfId="1" applyNumberFormat="1" applyBorder="1" applyAlignment="1">
      <alignment horizontal="centerContinuous"/>
    </xf>
    <xf numFmtId="49" fontId="4" fillId="0" borderId="0" xfId="1" applyNumberFormat="1" applyFont="1" applyBorder="1" applyAlignment="1">
      <alignment horizontal="centerContinuous"/>
    </xf>
    <xf numFmtId="49" fontId="2" fillId="0" borderId="0" xfId="1" applyNumberFormat="1" applyFont="1" applyBorder="1" applyAlignment="1">
      <alignment horizontal="centerContinuous"/>
    </xf>
    <xf numFmtId="164" fontId="3" fillId="0" borderId="0" xfId="1" applyNumberFormat="1" applyFont="1" applyFill="1"/>
    <xf numFmtId="164" fontId="3" fillId="0" borderId="0" xfId="1" applyNumberFormat="1" applyFont="1" applyFill="1" applyBorder="1"/>
    <xf numFmtId="164" fontId="1" fillId="2" borderId="0" xfId="1" applyNumberFormat="1" applyFont="1" applyFill="1" applyBorder="1"/>
    <xf numFmtId="164" fontId="1" fillId="0" borderId="0" xfId="1" applyNumberFormat="1" applyFont="1" applyFill="1"/>
    <xf numFmtId="164" fontId="3" fillId="0" borderId="5" xfId="1" applyNumberFormat="1" applyFont="1" applyFill="1" applyBorder="1"/>
    <xf numFmtId="164" fontId="3" fillId="0" borderId="7" xfId="1" applyNumberFormat="1" applyFont="1" applyFill="1" applyBorder="1"/>
    <xf numFmtId="164" fontId="1" fillId="0" borderId="3" xfId="1" applyNumberFormat="1" applyFont="1" applyFill="1" applyBorder="1"/>
    <xf numFmtId="164" fontId="3" fillId="0" borderId="1" xfId="1" applyNumberFormat="1" applyFont="1" applyFill="1" applyBorder="1"/>
    <xf numFmtId="49" fontId="1" fillId="0" borderId="8" xfId="1" applyNumberFormat="1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72390</xdr:colOff>
      <xdr:row>7</xdr:row>
      <xdr:rowOff>66675</xdr:rowOff>
    </xdr:from>
    <xdr:to>
      <xdr:col>10</xdr:col>
      <xdr:colOff>1104900</xdr:colOff>
      <xdr:row>7</xdr:row>
      <xdr:rowOff>114301</xdr:rowOff>
    </xdr:to>
    <xdr:sp macro="" textlink="">
      <xdr:nvSpPr>
        <xdr:cNvPr id="2" name="Right Arrow 1"/>
        <xdr:cNvSpPr/>
      </xdr:nvSpPr>
      <xdr:spPr>
        <a:xfrm>
          <a:off x="4596765" y="1790700"/>
          <a:ext cx="1032510" cy="4762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11</xdr:col>
      <xdr:colOff>0</xdr:colOff>
      <xdr:row>7</xdr:row>
      <xdr:rowOff>38099</xdr:rowOff>
    </xdr:from>
    <xdr:to>
      <xdr:col>11</xdr:col>
      <xdr:colOff>800100</xdr:colOff>
      <xdr:row>7</xdr:row>
      <xdr:rowOff>142874</xdr:rowOff>
    </xdr:to>
    <xdr:sp macro="" textlink="">
      <xdr:nvSpPr>
        <xdr:cNvPr id="3" name="Right Arrow 2"/>
        <xdr:cNvSpPr/>
      </xdr:nvSpPr>
      <xdr:spPr>
        <a:xfrm>
          <a:off x="5800725" y="1762124"/>
          <a:ext cx="8001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V41"/>
  <sheetViews>
    <sheetView tabSelected="1" zoomScaleNormal="100" workbookViewId="0">
      <selection activeCell="T33" sqref="T33"/>
    </sheetView>
  </sheetViews>
  <sheetFormatPr defaultRowHeight="12.75"/>
  <cols>
    <col min="1" max="1" width="0.5703125" style="4" customWidth="1"/>
    <col min="2" max="2" width="1.140625" style="4" customWidth="1"/>
    <col min="3" max="3" width="1.7109375" style="4" customWidth="1"/>
    <col min="4" max="4" width="29.28515625" style="4" bestFit="1" customWidth="1"/>
    <col min="5" max="5" width="10" style="5" customWidth="1"/>
    <col min="6" max="6" width="1.28515625" style="5" customWidth="1"/>
    <col min="7" max="7" width="9.5703125" style="5" customWidth="1"/>
    <col min="8" max="8" width="1.42578125" style="5" customWidth="1"/>
    <col min="9" max="9" width="11.7109375" style="3" customWidth="1"/>
    <col min="10" max="10" width="1.140625" style="3" customWidth="1"/>
    <col min="11" max="11" width="19.140625" customWidth="1"/>
    <col min="12" max="12" width="12.5703125" style="3" customWidth="1"/>
    <col min="13" max="13" width="15.28515625" style="3" customWidth="1"/>
    <col min="14" max="14" width="2.28515625" style="3" customWidth="1"/>
    <col min="15" max="15" width="22.28515625" style="1" customWidth="1"/>
    <col min="16" max="16" width="0.85546875" style="2" hidden="1" customWidth="1"/>
    <col min="17" max="17" width="7.7109375" style="2" hidden="1" customWidth="1"/>
    <col min="18" max="18" width="7" style="2" customWidth="1"/>
    <col min="19" max="19" width="9.140625" style="1"/>
    <col min="23" max="16384" width="9.140625" style="1"/>
  </cols>
  <sheetData>
    <row r="1" spans="1:18" ht="35.25" customHeight="1" thickBot="1">
      <c r="E1" s="32"/>
      <c r="F1" s="32"/>
      <c r="G1" s="32"/>
      <c r="H1" s="32"/>
      <c r="I1" s="31"/>
      <c r="J1" s="31"/>
      <c r="L1" s="31"/>
      <c r="M1" s="31"/>
      <c r="N1" s="31"/>
      <c r="P1" s="29"/>
      <c r="Q1" s="30"/>
      <c r="R1" s="29"/>
    </row>
    <row r="2" spans="1:18" s="22" customFormat="1" ht="36.75" customHeight="1" thickTop="1" thickBot="1">
      <c r="A2" s="28"/>
      <c r="B2" s="28"/>
      <c r="C2" s="28"/>
      <c r="D2" s="28"/>
      <c r="E2" s="27" t="s">
        <v>43</v>
      </c>
      <c r="F2" s="26"/>
      <c r="G2" s="27" t="s">
        <v>44</v>
      </c>
      <c r="H2" s="26"/>
      <c r="I2" s="24" t="s">
        <v>41</v>
      </c>
      <c r="J2" s="26"/>
      <c r="L2" s="41" t="s">
        <v>42</v>
      </c>
      <c r="M2" s="41"/>
      <c r="N2" s="26"/>
      <c r="O2" s="25"/>
      <c r="P2" s="23"/>
      <c r="Q2" s="24" t="s">
        <v>31</v>
      </c>
      <c r="R2" s="23"/>
    </row>
    <row r="3" spans="1:18">
      <c r="B3" s="4" t="s">
        <v>36</v>
      </c>
      <c r="E3" s="19"/>
      <c r="F3" s="19"/>
      <c r="G3" s="33">
        <v>68495.17</v>
      </c>
      <c r="H3" s="33"/>
      <c r="I3" s="20"/>
      <c r="J3" s="20"/>
      <c r="L3" s="20" t="s">
        <v>33</v>
      </c>
      <c r="M3" s="36">
        <v>69506.850000000006</v>
      </c>
      <c r="N3" s="20"/>
      <c r="P3" s="12"/>
      <c r="Q3" s="19"/>
      <c r="R3" s="12"/>
    </row>
    <row r="4" spans="1:18">
      <c r="C4" s="4" t="s">
        <v>0</v>
      </c>
      <c r="E4" s="33">
        <v>11000</v>
      </c>
      <c r="F4" s="19" t="s">
        <v>35</v>
      </c>
      <c r="G4" s="19"/>
      <c r="H4" s="19"/>
      <c r="I4" s="20">
        <v>8580</v>
      </c>
      <c r="J4" s="20"/>
      <c r="L4" s="20"/>
      <c r="M4" s="20"/>
      <c r="N4" s="20"/>
      <c r="P4" s="12"/>
      <c r="Q4" s="19" t="e">
        <f>#REF!-#REF!</f>
        <v>#REF!</v>
      </c>
      <c r="R4" s="12"/>
    </row>
    <row r="5" spans="1:18">
      <c r="C5" s="4" t="s">
        <v>1</v>
      </c>
      <c r="E5" s="33">
        <v>25920</v>
      </c>
      <c r="F5" s="19"/>
      <c r="G5" s="19"/>
      <c r="H5" s="19"/>
      <c r="I5" s="20">
        <v>25920</v>
      </c>
      <c r="J5" s="20"/>
      <c r="L5" s="20"/>
      <c r="M5" s="20"/>
      <c r="N5" s="20"/>
      <c r="P5" s="12"/>
      <c r="Q5" s="19" t="e">
        <f>#REF!-#REF!</f>
        <v>#REF!</v>
      </c>
      <c r="R5" s="12"/>
    </row>
    <row r="6" spans="1:18">
      <c r="C6" s="4" t="s">
        <v>2</v>
      </c>
      <c r="E6" s="33">
        <v>5.64</v>
      </c>
      <c r="F6" s="19"/>
      <c r="G6" s="19">
        <v>6.03</v>
      </c>
      <c r="H6" s="19"/>
      <c r="I6" s="20">
        <v>6</v>
      </c>
      <c r="J6" s="20"/>
      <c r="L6" s="20"/>
      <c r="M6" s="20">
        <v>6</v>
      </c>
      <c r="N6" s="20"/>
      <c r="P6" s="12"/>
      <c r="Q6" s="19" t="e">
        <f>#REF!-#REF!</f>
        <v>#REF!</v>
      </c>
      <c r="R6" s="12"/>
    </row>
    <row r="7" spans="1:18">
      <c r="C7" s="4" t="s">
        <v>39</v>
      </c>
      <c r="E7" s="33">
        <v>0</v>
      </c>
      <c r="F7" s="19"/>
      <c r="G7" s="19"/>
      <c r="H7" s="19"/>
      <c r="I7" s="20"/>
      <c r="J7" s="20"/>
      <c r="L7" s="20"/>
      <c r="M7" s="20"/>
      <c r="N7" s="20"/>
      <c r="P7" s="12"/>
      <c r="Q7" s="19"/>
      <c r="R7" s="12"/>
    </row>
    <row r="8" spans="1:18" ht="13.5" thickBot="1">
      <c r="C8" s="4" t="s">
        <v>32</v>
      </c>
      <c r="E8" s="34">
        <v>-12500</v>
      </c>
      <c r="F8" s="7"/>
      <c r="G8" s="7">
        <v>12500</v>
      </c>
      <c r="H8" s="7"/>
      <c r="I8" s="18">
        <v>-12500</v>
      </c>
      <c r="J8" s="10"/>
      <c r="L8" s="10"/>
      <c r="M8" s="18">
        <v>12500</v>
      </c>
      <c r="N8" s="10"/>
      <c r="P8" s="12"/>
      <c r="Q8" s="17" t="e">
        <f>#REF!-#REF!</f>
        <v>#REF!</v>
      </c>
      <c r="R8" s="12"/>
    </row>
    <row r="9" spans="1:18">
      <c r="B9" s="4" t="s">
        <v>3</v>
      </c>
      <c r="E9" s="38">
        <f>ROUND(SUM(E3:E8),5)</f>
        <v>24425.64</v>
      </c>
      <c r="F9" s="7"/>
      <c r="G9" s="21">
        <f>ROUND(SUM(G3:G8),5)</f>
        <v>81001.2</v>
      </c>
      <c r="H9" s="7"/>
      <c r="I9" s="20">
        <f>ROUND(SUM(I3:I8),5)</f>
        <v>22006</v>
      </c>
      <c r="J9" s="20"/>
      <c r="L9" s="20"/>
      <c r="M9" s="20">
        <f>ROUND(SUM(M3:M8),5)</f>
        <v>82012.850000000006</v>
      </c>
      <c r="N9" s="20"/>
      <c r="P9" s="12"/>
      <c r="Q9" s="19" t="e">
        <f>ROUND(SUM(Q3:Q8),5)</f>
        <v>#REF!</v>
      </c>
      <c r="R9" s="12"/>
    </row>
    <row r="10" spans="1:18" ht="15.75" customHeight="1">
      <c r="B10" s="4" t="s">
        <v>4</v>
      </c>
      <c r="E10" s="33"/>
      <c r="F10" s="19"/>
      <c r="G10" s="19"/>
      <c r="H10" s="19"/>
      <c r="I10" s="20"/>
      <c r="J10" s="20"/>
      <c r="L10" s="20"/>
      <c r="M10" s="20"/>
      <c r="N10" s="20"/>
      <c r="P10" s="12"/>
      <c r="Q10" s="19"/>
      <c r="R10" s="12"/>
    </row>
    <row r="11" spans="1:18">
      <c r="C11" s="4" t="s">
        <v>5</v>
      </c>
      <c r="E11" s="33"/>
      <c r="F11" s="19"/>
      <c r="G11" s="19"/>
      <c r="H11" s="19"/>
      <c r="I11" s="20"/>
      <c r="J11" s="20"/>
      <c r="L11" s="20"/>
      <c r="M11" s="20"/>
      <c r="N11" s="20"/>
      <c r="P11" s="12"/>
      <c r="Q11" s="19"/>
      <c r="R11" s="12"/>
    </row>
    <row r="12" spans="1:18">
      <c r="D12" s="4" t="s">
        <v>6</v>
      </c>
      <c r="E12" s="33"/>
      <c r="F12" s="19"/>
      <c r="G12" s="16"/>
      <c r="H12" s="16"/>
      <c r="I12" s="20">
        <v>0</v>
      </c>
      <c r="J12" s="20"/>
      <c r="L12" s="20"/>
      <c r="M12" s="16"/>
      <c r="N12" s="20"/>
      <c r="P12" s="12"/>
      <c r="Q12" s="19" t="e">
        <f>#REF!-#REF!</f>
        <v>#REF!</v>
      </c>
      <c r="R12" s="12"/>
    </row>
    <row r="13" spans="1:18">
      <c r="D13" s="4" t="s">
        <v>7</v>
      </c>
      <c r="E13" s="33">
        <v>172.65</v>
      </c>
      <c r="F13" s="19"/>
      <c r="G13" s="16"/>
      <c r="H13" s="16"/>
      <c r="I13" s="20">
        <v>350</v>
      </c>
      <c r="J13" s="20"/>
      <c r="L13" s="20"/>
      <c r="M13" s="16"/>
      <c r="N13" s="20"/>
      <c r="P13" s="12"/>
      <c r="Q13" s="19" t="e">
        <f>#REF!-#REF!</f>
        <v>#REF!</v>
      </c>
      <c r="R13" s="12"/>
    </row>
    <row r="14" spans="1:18">
      <c r="D14" s="4" t="s">
        <v>30</v>
      </c>
      <c r="E14" s="33"/>
      <c r="F14" s="19"/>
      <c r="G14" s="16"/>
      <c r="H14" s="16"/>
      <c r="I14" s="20">
        <v>0</v>
      </c>
      <c r="J14" s="20"/>
      <c r="L14" s="20"/>
      <c r="M14" s="16"/>
      <c r="N14" s="20"/>
      <c r="P14" s="12"/>
      <c r="Q14" s="19" t="e">
        <f>#REF!-#REF!</f>
        <v>#REF!</v>
      </c>
      <c r="R14" s="12"/>
    </row>
    <row r="15" spans="1:18">
      <c r="D15" s="4" t="s">
        <v>37</v>
      </c>
      <c r="E15" s="34">
        <v>338</v>
      </c>
      <c r="F15" s="7"/>
      <c r="G15" s="35"/>
      <c r="H15" s="35"/>
      <c r="I15" s="10">
        <v>338</v>
      </c>
      <c r="J15" s="10"/>
      <c r="L15" s="10"/>
      <c r="M15" s="35"/>
      <c r="N15" s="10"/>
      <c r="P15" s="12"/>
      <c r="Q15" s="7"/>
      <c r="R15" s="12"/>
    </row>
    <row r="16" spans="1:18">
      <c r="D16" s="4" t="s">
        <v>27</v>
      </c>
      <c r="E16" s="33">
        <v>216</v>
      </c>
      <c r="F16" s="19"/>
      <c r="G16" s="16"/>
      <c r="H16" s="16"/>
      <c r="I16" s="20">
        <v>216</v>
      </c>
      <c r="J16" s="20"/>
      <c r="L16" s="20"/>
      <c r="M16" s="16"/>
      <c r="N16" s="20"/>
      <c r="P16" s="12"/>
      <c r="Q16" s="19" t="e">
        <f>#REF!-#REF!</f>
        <v>#REF!</v>
      </c>
      <c r="R16" s="12"/>
    </row>
    <row r="17" spans="1:18" ht="13.5" thickBot="1">
      <c r="D17" s="4" t="s">
        <v>28</v>
      </c>
      <c r="E17" s="34">
        <v>632</v>
      </c>
      <c r="F17" s="7"/>
      <c r="G17" s="35"/>
      <c r="H17" s="35"/>
      <c r="I17" s="18">
        <v>500</v>
      </c>
      <c r="J17" s="10"/>
      <c r="L17" s="10"/>
      <c r="M17" s="35"/>
      <c r="N17" s="10"/>
      <c r="P17" s="12"/>
      <c r="Q17" s="17" t="e">
        <f>#REF!-#REF!</f>
        <v>#REF!</v>
      </c>
      <c r="R17" s="12"/>
    </row>
    <row r="18" spans="1:18">
      <c r="A18" s="1"/>
      <c r="B18" s="1"/>
      <c r="C18" s="4" t="s">
        <v>8</v>
      </c>
      <c r="E18" s="38">
        <f>ROUND(SUM(E11:E17),5)</f>
        <v>1358.65</v>
      </c>
      <c r="F18" s="7"/>
      <c r="G18" s="16"/>
      <c r="H18" s="16"/>
      <c r="I18" s="20">
        <f>ROUND(SUM(I11:I17),5)</f>
        <v>1404</v>
      </c>
      <c r="J18" s="20"/>
      <c r="L18" s="20"/>
      <c r="M18" s="16"/>
      <c r="N18" s="20"/>
      <c r="P18" s="12"/>
      <c r="Q18" s="19" t="e">
        <f>ROUND(SUM(Q11:Q17),5)</f>
        <v>#REF!</v>
      </c>
      <c r="R18" s="12"/>
    </row>
    <row r="19" spans="1:18" ht="15.75" customHeight="1">
      <c r="A19" s="1"/>
      <c r="B19" s="1"/>
      <c r="C19" s="4" t="s">
        <v>9</v>
      </c>
      <c r="E19" s="33"/>
      <c r="F19" s="19"/>
      <c r="G19" s="19"/>
      <c r="H19" s="19"/>
      <c r="I19" s="20"/>
      <c r="J19" s="20"/>
      <c r="L19" s="20"/>
      <c r="M19" s="20"/>
      <c r="N19" s="20"/>
      <c r="P19" s="12"/>
      <c r="Q19" s="19"/>
      <c r="R19" s="12"/>
    </row>
    <row r="20" spans="1:18">
      <c r="A20" s="1"/>
      <c r="B20" s="1"/>
      <c r="D20" s="4" t="s">
        <v>10</v>
      </c>
      <c r="E20" s="33">
        <v>5031.3999999999996</v>
      </c>
      <c r="F20" s="33">
        <v>0</v>
      </c>
      <c r="G20" s="33"/>
      <c r="H20" s="33"/>
      <c r="I20" s="20">
        <v>2000</v>
      </c>
      <c r="J20" s="20"/>
      <c r="L20" s="20"/>
      <c r="M20" s="20">
        <v>5000</v>
      </c>
      <c r="N20" s="20"/>
      <c r="P20" s="12"/>
      <c r="Q20" s="19"/>
      <c r="R20" s="12"/>
    </row>
    <row r="21" spans="1:18">
      <c r="A21" s="1"/>
      <c r="B21" s="1"/>
      <c r="D21" s="4" t="s">
        <v>11</v>
      </c>
      <c r="E21" s="33">
        <v>1050</v>
      </c>
      <c r="F21" s="33"/>
      <c r="G21" s="33"/>
      <c r="H21" s="33"/>
      <c r="I21" s="20">
        <v>1050</v>
      </c>
      <c r="J21" s="20"/>
      <c r="L21" s="20"/>
      <c r="M21" s="20">
        <v>0</v>
      </c>
      <c r="N21" s="20"/>
      <c r="P21" s="12"/>
      <c r="Q21" s="19" t="e">
        <f>#REF!-#REF!</f>
        <v>#REF!</v>
      </c>
      <c r="R21" s="12"/>
    </row>
    <row r="22" spans="1:18">
      <c r="A22" s="1"/>
      <c r="B22" s="1"/>
      <c r="D22" s="4" t="s">
        <v>29</v>
      </c>
      <c r="E22" s="33">
        <v>6001.5</v>
      </c>
      <c r="F22" s="33"/>
      <c r="G22" s="33" t="s">
        <v>35</v>
      </c>
      <c r="H22" s="33"/>
      <c r="I22" s="20">
        <v>3500</v>
      </c>
      <c r="J22" s="20"/>
      <c r="L22" s="20" t="s">
        <v>35</v>
      </c>
      <c r="M22" s="20">
        <v>0</v>
      </c>
      <c r="N22" s="20"/>
      <c r="P22" s="12"/>
      <c r="Q22" s="19" t="e">
        <f>#REF!-#REF!</f>
        <v>#REF!</v>
      </c>
      <c r="R22" s="12"/>
    </row>
    <row r="23" spans="1:18">
      <c r="A23" s="1"/>
      <c r="B23" s="1"/>
      <c r="D23" s="4" t="s">
        <v>12</v>
      </c>
      <c r="E23" s="33">
        <v>4741.8</v>
      </c>
      <c r="F23" s="33"/>
      <c r="G23" s="33" t="s">
        <v>35</v>
      </c>
      <c r="H23" s="33"/>
      <c r="I23" s="20">
        <v>4743</v>
      </c>
      <c r="J23" s="20"/>
      <c r="L23" s="20"/>
      <c r="M23" s="36">
        <v>11000</v>
      </c>
      <c r="N23" s="20"/>
      <c r="P23" s="12"/>
      <c r="Q23" s="19" t="e">
        <f>#REF!-#REF!</f>
        <v>#REF!</v>
      </c>
      <c r="R23" s="12"/>
    </row>
    <row r="24" spans="1:18">
      <c r="A24" s="1"/>
      <c r="B24" s="1"/>
      <c r="D24" s="4" t="s">
        <v>13</v>
      </c>
      <c r="E24" s="33">
        <v>2588.7800000000002</v>
      </c>
      <c r="F24" s="33"/>
      <c r="G24" s="33">
        <v>1457.5</v>
      </c>
      <c r="H24" s="33"/>
      <c r="I24" s="20">
        <v>3000</v>
      </c>
      <c r="J24" s="20"/>
      <c r="L24" s="20"/>
      <c r="M24" s="20">
        <v>2500</v>
      </c>
      <c r="N24" s="20"/>
      <c r="P24" s="12"/>
      <c r="Q24" s="19" t="e">
        <f>#REF!-#REF!</f>
        <v>#REF!</v>
      </c>
      <c r="R24" s="12"/>
    </row>
    <row r="25" spans="1:18">
      <c r="A25" s="1"/>
      <c r="B25" s="1"/>
      <c r="D25" s="4" t="s">
        <v>14</v>
      </c>
      <c r="E25" s="33">
        <v>2011.75</v>
      </c>
      <c r="F25" s="33"/>
      <c r="G25" s="33"/>
      <c r="H25" s="33"/>
      <c r="I25" s="20">
        <v>0</v>
      </c>
      <c r="J25" s="20"/>
      <c r="L25" s="20"/>
      <c r="M25" s="20">
        <v>3000</v>
      </c>
      <c r="N25" s="20"/>
      <c r="P25" s="12"/>
      <c r="Q25" s="19" t="e">
        <f>#REF!-#REF!</f>
        <v>#REF!</v>
      </c>
      <c r="R25" s="12"/>
    </row>
    <row r="26" spans="1:18" ht="13.5" thickBot="1">
      <c r="A26" s="1"/>
      <c r="B26" s="1"/>
      <c r="D26" s="4" t="s">
        <v>40</v>
      </c>
      <c r="E26" s="34"/>
      <c r="F26" s="34" t="s">
        <v>35</v>
      </c>
      <c r="G26" s="34"/>
      <c r="H26" s="34"/>
      <c r="I26" s="18"/>
      <c r="J26" s="10"/>
      <c r="L26" s="10"/>
      <c r="M26" s="18">
        <v>0</v>
      </c>
      <c r="N26" s="10"/>
      <c r="P26" s="12"/>
      <c r="Q26" s="7"/>
      <c r="R26" s="12"/>
    </row>
    <row r="27" spans="1:18">
      <c r="A27" s="1"/>
      <c r="B27" s="1"/>
      <c r="C27" s="4" t="s">
        <v>15</v>
      </c>
      <c r="E27" s="38">
        <f>ROUND(SUM(E19:E26),5)</f>
        <v>21425.23</v>
      </c>
      <c r="F27" s="7"/>
      <c r="G27" s="21">
        <f>ROUND(SUM(G19:G26),5)</f>
        <v>1457.5</v>
      </c>
      <c r="H27" s="7"/>
      <c r="I27" s="20">
        <f>ROUND(SUM(I19:I26),5)</f>
        <v>14293</v>
      </c>
      <c r="J27" s="20"/>
      <c r="L27" s="20"/>
      <c r="M27" s="20">
        <f>ROUND(SUM(M19:M26),5)</f>
        <v>21500</v>
      </c>
      <c r="N27" s="20"/>
      <c r="P27" s="12"/>
      <c r="Q27" s="19" t="e">
        <f>ROUND(SUM(Q19:Q25),5)</f>
        <v>#REF!</v>
      </c>
      <c r="R27" s="12"/>
    </row>
    <row r="28" spans="1:18" ht="15.75" customHeight="1">
      <c r="A28" s="1"/>
      <c r="B28" s="1"/>
      <c r="C28" s="4" t="s">
        <v>16</v>
      </c>
      <c r="E28" s="33"/>
      <c r="F28" s="19"/>
      <c r="G28" s="19"/>
      <c r="H28" s="19"/>
      <c r="I28" s="20"/>
      <c r="J28" s="20"/>
      <c r="L28" s="20"/>
      <c r="M28" s="20"/>
      <c r="N28" s="20"/>
      <c r="P28" s="12"/>
      <c r="Q28" s="19"/>
      <c r="R28" s="12"/>
    </row>
    <row r="29" spans="1:18">
      <c r="A29" s="1"/>
      <c r="B29" s="1"/>
      <c r="D29" s="4" t="s">
        <v>17</v>
      </c>
      <c r="E29" s="33">
        <v>10</v>
      </c>
      <c r="F29" s="19"/>
      <c r="G29" s="16"/>
      <c r="H29" s="16"/>
      <c r="I29" s="20">
        <v>15</v>
      </c>
      <c r="J29" s="20"/>
      <c r="L29" s="20"/>
      <c r="M29" s="16"/>
      <c r="N29" s="20"/>
      <c r="P29" s="12"/>
      <c r="Q29" s="19" t="e">
        <f>#REF!-#REF!</f>
        <v>#REF!</v>
      </c>
      <c r="R29" s="12"/>
    </row>
    <row r="30" spans="1:18">
      <c r="A30" s="1"/>
      <c r="B30" s="1"/>
      <c r="D30" s="4" t="s">
        <v>18</v>
      </c>
      <c r="E30" s="33"/>
      <c r="F30" s="19"/>
      <c r="G30" s="16"/>
      <c r="H30" s="16"/>
      <c r="I30" s="20">
        <v>29</v>
      </c>
      <c r="J30" s="20"/>
      <c r="L30" s="20"/>
      <c r="M30" s="16"/>
      <c r="N30" s="20"/>
      <c r="P30" s="12"/>
      <c r="Q30" s="19" t="e">
        <f>#REF!-#REF!</f>
        <v>#REF!</v>
      </c>
      <c r="R30" s="12"/>
    </row>
    <row r="31" spans="1:18">
      <c r="A31" s="1"/>
      <c r="B31" s="1"/>
      <c r="D31" s="4" t="s">
        <v>19</v>
      </c>
      <c r="E31" s="33">
        <v>3975</v>
      </c>
      <c r="F31" s="19"/>
      <c r="G31" s="16"/>
      <c r="H31" s="16"/>
      <c r="I31" s="20">
        <v>3975</v>
      </c>
      <c r="J31" s="20"/>
      <c r="L31" s="20"/>
      <c r="M31" s="16"/>
      <c r="N31" s="20"/>
      <c r="P31" s="12"/>
      <c r="Q31" s="19" t="e">
        <f>#REF!-#REF!</f>
        <v>#REF!</v>
      </c>
      <c r="R31" s="12"/>
    </row>
    <row r="32" spans="1:18" ht="13.5" thickBot="1">
      <c r="A32" s="1"/>
      <c r="B32" s="1"/>
      <c r="D32" s="4" t="s">
        <v>20</v>
      </c>
      <c r="E32" s="34">
        <v>557.33000000000004</v>
      </c>
      <c r="F32" s="7"/>
      <c r="G32" s="16"/>
      <c r="H32" s="16"/>
      <c r="I32" s="18">
        <v>560</v>
      </c>
      <c r="J32" s="10"/>
      <c r="L32" s="10"/>
      <c r="M32" s="16"/>
      <c r="N32" s="10"/>
      <c r="P32" s="12"/>
      <c r="Q32" s="17" t="e">
        <f>#REF!-#REF!</f>
        <v>#REF!</v>
      </c>
      <c r="R32" s="12"/>
    </row>
    <row r="33" spans="1:18">
      <c r="A33" s="1"/>
      <c r="B33" s="1"/>
      <c r="C33" s="4" t="s">
        <v>21</v>
      </c>
      <c r="E33" s="38">
        <f>ROUND(SUM(E28:E32),5)</f>
        <v>4542.33</v>
      </c>
      <c r="F33" s="7"/>
      <c r="G33" s="16"/>
      <c r="H33" s="16"/>
      <c r="I33" s="20">
        <f>ROUND(SUM(I28:I32),5)</f>
        <v>4579</v>
      </c>
      <c r="J33" s="20"/>
      <c r="L33" s="20"/>
      <c r="M33" s="16"/>
      <c r="N33" s="20"/>
      <c r="P33" s="12"/>
      <c r="Q33" s="19" t="e">
        <f>ROUND(SUM(Q28:Q32),5)</f>
        <v>#REF!</v>
      </c>
      <c r="R33" s="12"/>
    </row>
    <row r="34" spans="1:18" ht="15" customHeight="1">
      <c r="C34" s="4" t="s">
        <v>22</v>
      </c>
      <c r="E34" s="33"/>
      <c r="F34" s="19"/>
      <c r="G34" s="16"/>
      <c r="H34" s="16"/>
      <c r="I34" s="20"/>
      <c r="J34" s="20"/>
      <c r="L34" s="20"/>
      <c r="M34" s="16"/>
      <c r="N34" s="20"/>
      <c r="P34" s="12"/>
      <c r="Q34" s="19"/>
      <c r="R34" s="12"/>
    </row>
    <row r="35" spans="1:18">
      <c r="D35" s="4" t="s">
        <v>23</v>
      </c>
      <c r="E35" s="33">
        <v>986.63</v>
      </c>
      <c r="F35" s="19"/>
      <c r="G35" s="16"/>
      <c r="H35" s="16"/>
      <c r="I35" s="20">
        <v>1000</v>
      </c>
      <c r="J35" s="20"/>
      <c r="L35" s="20"/>
      <c r="M35" s="16"/>
      <c r="N35" s="20"/>
      <c r="P35" s="12"/>
      <c r="Q35" s="19" t="e">
        <f>#REF!-#REF!</f>
        <v>#REF!</v>
      </c>
      <c r="R35" s="12"/>
    </row>
    <row r="36" spans="1:18" ht="13.5" thickBot="1">
      <c r="D36" s="4" t="s">
        <v>24</v>
      </c>
      <c r="E36" s="34">
        <v>718.34</v>
      </c>
      <c r="F36" s="7"/>
      <c r="G36" s="16"/>
      <c r="H36" s="16"/>
      <c r="I36" s="18">
        <v>730</v>
      </c>
      <c r="J36" s="10"/>
      <c r="L36" s="10"/>
      <c r="M36" s="16"/>
      <c r="N36" s="10"/>
      <c r="P36" s="12"/>
      <c r="Q36" s="17" t="e">
        <f>#REF!-#REF!</f>
        <v>#REF!</v>
      </c>
      <c r="R36" s="12"/>
    </row>
    <row r="37" spans="1:18" ht="13.5" thickBot="1">
      <c r="C37" s="4" t="s">
        <v>25</v>
      </c>
      <c r="E37" s="37">
        <f>ROUND(SUM(E35:E36),5)</f>
        <v>1704.97</v>
      </c>
      <c r="F37" s="7"/>
      <c r="G37" s="16"/>
      <c r="H37" s="16"/>
      <c r="I37" s="14">
        <f>ROUND(SUM(I35:I36),5)</f>
        <v>1730</v>
      </c>
      <c r="J37" s="10"/>
      <c r="L37" s="10"/>
      <c r="M37" s="16"/>
      <c r="N37" s="10"/>
      <c r="P37" s="12"/>
      <c r="Q37" s="13" t="e">
        <f>ROUND(SUM(Q35:Q36),5)</f>
        <v>#REF!</v>
      </c>
      <c r="R37" s="12"/>
    </row>
    <row r="38" spans="1:18" ht="16.149999999999999" customHeight="1" thickBot="1">
      <c r="B38" s="4" t="s">
        <v>26</v>
      </c>
      <c r="E38" s="37">
        <f>ROUND(E10+E18+E27+E33+E37,5)</f>
        <v>29031.18</v>
      </c>
      <c r="F38" s="7"/>
      <c r="G38" s="15">
        <f>ROUND(G10+G18+G27+G33+G37,5)</f>
        <v>1457.5</v>
      </c>
      <c r="H38" s="7"/>
      <c r="I38" s="14">
        <f>ROUND(I10+I18+I27+I33+I37,5)</f>
        <v>22006</v>
      </c>
      <c r="J38" s="10"/>
      <c r="M38" s="14">
        <f>ROUND(M10+M18+M27+M33+M37,5)</f>
        <v>21500</v>
      </c>
      <c r="N38" s="10"/>
      <c r="P38" s="12"/>
      <c r="Q38" s="13" t="e">
        <f>ROUND(Q10+Q18+Q27+Q33+Q37,5)</f>
        <v>#REF!</v>
      </c>
      <c r="R38" s="12"/>
    </row>
    <row r="39" spans="1:18" s="8" customFormat="1" ht="20.25" customHeight="1" thickBot="1">
      <c r="A39" s="4" t="s">
        <v>38</v>
      </c>
      <c r="B39" s="4"/>
      <c r="C39" s="4"/>
      <c r="D39" s="4"/>
      <c r="E39" s="39">
        <f>ROUND(E9-E38+G9-G3-G38,5)</f>
        <v>6442.99</v>
      </c>
      <c r="F39" s="10"/>
      <c r="G39" s="11">
        <f>ROUND(G9-G38,5)</f>
        <v>79543.7</v>
      </c>
      <c r="H39" s="11"/>
      <c r="I39" s="9">
        <f>ROUND(I9-I38,5)</f>
        <v>0</v>
      </c>
      <c r="J39" s="10"/>
      <c r="L39" s="10" t="s">
        <v>34</v>
      </c>
      <c r="M39" s="9">
        <f>ROUND(M9-M38,5)</f>
        <v>60512.85</v>
      </c>
      <c r="N39" s="10"/>
      <c r="O39" s="1"/>
      <c r="P39" s="4"/>
      <c r="Q39" s="9"/>
      <c r="R39" s="4"/>
    </row>
    <row r="40" spans="1:18" ht="0.75" customHeight="1" thickTop="1">
      <c r="E40" s="40"/>
      <c r="F40" s="7"/>
      <c r="G40" s="6"/>
      <c r="H40" s="7"/>
    </row>
    <row r="41" spans="1:18" ht="0.75" customHeight="1">
      <c r="E41" s="34"/>
      <c r="F41" s="7"/>
      <c r="G41" s="7"/>
      <c r="H41" s="7"/>
    </row>
  </sheetData>
  <mergeCells count="1">
    <mergeCell ref="L2:M2"/>
  </mergeCells>
  <pageMargins left="0.25" right="0.25" top="0.5" bottom="0.5" header="0.3" footer="0.3"/>
  <pageSetup scale="95" orientation="landscape" cellComments="asDisplayed" r:id="rId1"/>
  <headerFooter alignWithMargins="0">
    <oddHeader>&amp;L&amp;D&amp;C&amp;"Arial,Bold"&amp;12 Woodland Cove Homeowners Association 
2019 Board Approved Budget&amp;RPage &amp;P of 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 2019 Board Approved Budget</vt:lpstr>
      <vt:lpstr>'FY 2019 Board Approved Budget'!Print_Area</vt:lpstr>
      <vt:lpstr>'FY 2019 Board Approved Budget'!Print_Titles</vt:lpstr>
    </vt:vector>
  </TitlesOfParts>
  <Company>Dell Computer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Landon</dc:creator>
  <cp:lastModifiedBy>John</cp:lastModifiedBy>
  <cp:lastPrinted>2019-02-14T21:53:42Z</cp:lastPrinted>
  <dcterms:created xsi:type="dcterms:W3CDTF">2003-12-02T02:33:00Z</dcterms:created>
  <dcterms:modified xsi:type="dcterms:W3CDTF">2019-03-18T18:09:41Z</dcterms:modified>
</cp:coreProperties>
</file>